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ovo\Desktop\EJERCICIO 2018\CUENTA PUBLICA\INFORMACION FINANCIERA\DICIEMBRE 2018\FORMATOS\"/>
    </mc:Choice>
  </mc:AlternateContent>
  <bookViews>
    <workbookView xWindow="0" yWindow="0" windowWidth="28950" windowHeight="12300"/>
  </bookViews>
  <sheets>
    <sheet name="IR" sheetId="5" r:id="rId1"/>
    <sheet name="Instructivo_IR" sheetId="6" r:id="rId2"/>
  </sheets>
  <calcPr calcId="152511"/>
</workbook>
</file>

<file path=xl/calcChain.xml><?xml version="1.0" encoding="utf-8"?>
<calcChain xmlns="http://schemas.openxmlformats.org/spreadsheetml/2006/main">
  <c r="I41" i="5" l="1"/>
  <c r="H41" i="5"/>
  <c r="G41" i="5"/>
  <c r="F41" i="5"/>
  <c r="E41" i="5"/>
  <c r="I39" i="5"/>
  <c r="H39" i="5"/>
  <c r="G39" i="5"/>
  <c r="F39" i="5"/>
  <c r="E39" i="5"/>
  <c r="I38" i="5"/>
  <c r="H38" i="5"/>
  <c r="G38" i="5"/>
  <c r="F38" i="5"/>
  <c r="E38" i="5"/>
  <c r="I27" i="5"/>
  <c r="H27" i="5"/>
  <c r="G27" i="5"/>
  <c r="F27" i="5"/>
  <c r="E10" i="5"/>
  <c r="E9" i="5"/>
  <c r="I8" i="5"/>
  <c r="H8" i="5"/>
  <c r="G8" i="5"/>
  <c r="F8" i="5"/>
  <c r="E8" i="5"/>
  <c r="E6" i="5"/>
</calcChain>
</file>

<file path=xl/sharedStrings.xml><?xml version="1.0" encoding="utf-8"?>
<sst xmlns="http://schemas.openxmlformats.org/spreadsheetml/2006/main" count="512" uniqueCount="253">
  <si>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</si>
  <si>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</si>
  <si>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</si>
  <si>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</si>
  <si>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</si>
  <si>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</si>
  <si>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</si>
  <si>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</si>
  <si>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</si>
  <si>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</si>
  <si>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</si>
  <si>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</si>
  <si>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</si>
  <si>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</si>
  <si>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</si>
  <si>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</si>
  <si>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</si>
  <si>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</si>
  <si>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</si>
  <si>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</si>
  <si>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</si>
  <si>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</si>
  <si>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</si>
  <si>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</si>
  <si>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</si>
  <si>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</si>
  <si>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</si>
  <si>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</si>
  <si>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</si>
  <si>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</si>
  <si>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</si>
  <si>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</si>
  <si>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</si>
  <si>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</si>
  <si>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</si>
  <si>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</si>
  <si>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</si>
  <si>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</si>
  <si>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</si>
  <si>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</si>
  <si>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</si>
  <si>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</si>
  <si>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E001</t>
  </si>
  <si>
    <t>Feria</t>
  </si>
  <si>
    <t>Patronato de la Feria de León</t>
  </si>
  <si>
    <t>Municipal</t>
  </si>
  <si>
    <t>SI</t>
  </si>
  <si>
    <t>% Variación anual de derrama económica del Municipio de León.</t>
  </si>
  <si>
    <t>Nivel de satisfacción general logrado por el visitante a la Feria Estatal de León.</t>
  </si>
  <si>
    <t>Nivel de satisfacción de visitantes sobre espectáculos de la Feria.</t>
  </si>
  <si>
    <t>% Empresas de espectáculos contratadas, operadas y evaluadas.</t>
  </si>
  <si>
    <t>Nivel de satisfacción de visitantes a Feria Estatal de León 2018 en cuanto a servicios.(instalaciones).</t>
  </si>
  <si>
    <t>Nivel de satisfacción de visitantes respecto a taquillas.</t>
  </si>
  <si>
    <t>Nivel de cumplimiento de revisiones a instalaciones hidrosanitarias</t>
  </si>
  <si>
    <t>Nivel de cumplimiento de revisiones a instalaciones eléctricas</t>
  </si>
  <si>
    <t xml:space="preserve">Nivel de satisfacción de visitantes respecto a variedad de locales </t>
  </si>
  <si>
    <t>Nivel de satisfacción de expositores participantes en Feria 2018</t>
  </si>
  <si>
    <t>Aprovechamiento de capacidad instalada Feria</t>
  </si>
  <si>
    <t>Nivel de percepción de los visitantes del personal de seguridad</t>
  </si>
  <si>
    <t>Programa interno de protección civil realizado</t>
  </si>
  <si>
    <t>% Brigadas de seguridad capacitadas para Feria</t>
  </si>
  <si>
    <t xml:space="preserve">% visitantes que asistieron a Feria edición 2018 por publicidad. </t>
  </si>
  <si>
    <t>% Crecimiento de impacto de medios digitales</t>
  </si>
  <si>
    <t>% Variación en montos de patrocinios (Feria).</t>
  </si>
  <si>
    <t>Índice de contratación de personal para Feria Estatal de León.</t>
  </si>
  <si>
    <t>Índice de rotación de personal del personal de Feria</t>
  </si>
  <si>
    <t>E002</t>
  </si>
  <si>
    <t>Recinto</t>
  </si>
  <si>
    <t>% variación anual de  Ingresos del Recinto.</t>
  </si>
  <si>
    <t>Tasa de variación de eventos realizados en todos los espacios del recinto.</t>
  </si>
  <si>
    <t>Aprovechamiento de capacidad instalada del Recinto</t>
  </si>
  <si>
    <t>% Cumplimiento de programa anual de mantenimiento.</t>
  </si>
  <si>
    <t>Nivel de satisfacción del arrendatario (organizador de evento).</t>
  </si>
  <si>
    <t>Porcentaje eventos contratados en recinto por medios de publicidad.</t>
  </si>
  <si>
    <t>Nivel de percepción de visitantes al recinto en seguridad</t>
  </si>
  <si>
    <t>Índice de rotación de personal (Recinto).</t>
  </si>
  <si>
    <t xml:space="preserve">Nivel de cumplimiento de programación de atención a visitantes (sin costo) </t>
  </si>
  <si>
    <t>% De ejecución de proyectos aprobados.</t>
  </si>
  <si>
    <t>E004</t>
  </si>
  <si>
    <t>Festival día de Muertos</t>
  </si>
  <si>
    <t>Tasa anual de crecimiento de turistas noche al Municipio de León.</t>
  </si>
  <si>
    <t>Tasa de variación anual de visitantes al Festival del Día de Muertos</t>
  </si>
  <si>
    <t>Nivel de satisfacción de visitantes a Festival del Día de Muertos.</t>
  </si>
  <si>
    <t>Tasa de variación anual  de espacios comerciales disponibles para arrendamiento para Festival de Día de Muertos.</t>
  </si>
  <si>
    <t>Nivel de satisfacción de visitantes por espectáculos de Festival Día de Muertos.</t>
  </si>
  <si>
    <t>Nivel de percepción de visitantes a Festival del Día de Muertos en cuanto instalaciones.</t>
  </si>
  <si>
    <t>Nivel de percepción de visitantes a festival de Día de Muertos en cuanto a limpieza general</t>
  </si>
  <si>
    <t>% Variación en montos de patrocinios para festival de Día de Muertos</t>
  </si>
  <si>
    <t>Nivel de percepción de seguridad de visitantes al Festival Día de Muertos.</t>
  </si>
  <si>
    <t>Fin</t>
  </si>
  <si>
    <t>[(Derrama económica anual acumulada del ejercicio actual/derrama económica ejercicio inmediato anterior)-1]*100</t>
  </si>
  <si>
    <t>100% ($21,711,982,168)</t>
  </si>
  <si>
    <t>0.14% ($21,711,982,168)</t>
  </si>
  <si>
    <t>2.4.1</t>
  </si>
  <si>
    <t>E01 F1</t>
  </si>
  <si>
    <t>Propósito</t>
  </si>
  <si>
    <t>(Personas encuestadas que respondieron que su experiencia en Feria fue favorable/Total de encuestados)*100</t>
  </si>
  <si>
    <t>Mínimo 90%</t>
  </si>
  <si>
    <t>100% (90.8%)</t>
  </si>
  <si>
    <t>E01 P1-1</t>
  </si>
  <si>
    <t>Componente</t>
  </si>
  <si>
    <t>(Personas encuestadas que respondieron favorablemente evaluación integral de espectáculos/Total de encuestados)*100</t>
  </si>
  <si>
    <t>Mínimo 97.5%</t>
  </si>
  <si>
    <t>100% (98%)</t>
  </si>
  <si>
    <t>E01 C1</t>
  </si>
  <si>
    <t>Actividad</t>
  </si>
  <si>
    <t>(Empresas de espectáculos evaluadas 2018/Empresas de espectáculos aprobadas edición 2018) * 100</t>
  </si>
  <si>
    <t>100% (42 de 42)</t>
  </si>
  <si>
    <t>E01 C1A1</t>
  </si>
  <si>
    <t>(Numero de personas que consideran excelente o buena las instalaciones y limpieza en encuestas/numero de personas encuestadas)*100</t>
  </si>
  <si>
    <t>Superior al 90%</t>
  </si>
  <si>
    <t>100% (89.60%)</t>
  </si>
  <si>
    <t>E01 C2</t>
  </si>
  <si>
    <t>(Calificaciones de encuestados respecto acceso y servicio de taquillas/numero de encuestados)*100</t>
  </si>
  <si>
    <t>Superior al 80%</t>
  </si>
  <si>
    <t>100% (88.5%)</t>
  </si>
  <si>
    <t>E01 C2A1</t>
  </si>
  <si>
    <t>(Revisiones a instalaciones hidrosanitarias efectuadas/revisiones programadas)*100</t>
  </si>
  <si>
    <t>E01 C2A2</t>
  </si>
  <si>
    <t>(Revisiones a instalaciones eléctricos efectuadas/revisiones a instalaciones eléctricos programadas)*100</t>
  </si>
  <si>
    <t>E01 C2A3</t>
  </si>
  <si>
    <t>(Visitantes que respondieron de forma favorable sobre la variedad de productos y servicios ofrecidos/Total de encuestados)*100</t>
  </si>
  <si>
    <t>100% (85.1%)</t>
  </si>
  <si>
    <t>E01 C3</t>
  </si>
  <si>
    <t>(Expositores que respondieron favorablemente encuesta de satisfacción/Total de expositores encuestados)*100</t>
  </si>
  <si>
    <t>100% (83.25%)</t>
  </si>
  <si>
    <t>E01 C3A1</t>
  </si>
  <si>
    <t>(Espacios cobrados/Espacios disponibles)*100</t>
  </si>
  <si>
    <t>100% 1024 espacios aprobadas</t>
  </si>
  <si>
    <t>98.90% (990 de 1001)</t>
  </si>
  <si>
    <t>100% (98.90%)</t>
  </si>
  <si>
    <t>98.90% (990 de 1001 espacios)</t>
  </si>
  <si>
    <t>E01 C3A2</t>
  </si>
  <si>
    <t>(Encuestados que consideran favorable la seguridad en Feria Estatal/numero de encuestados)*100</t>
  </si>
  <si>
    <t>88% de los encuestados nivel satisfactorio a la seguridad</t>
  </si>
  <si>
    <t>92% de los encuestados nivel satisfactorio a la seguridad</t>
  </si>
  <si>
    <t>100% (92%)</t>
  </si>
  <si>
    <t>E01 C4</t>
  </si>
  <si>
    <t>(Programa realizado en tiempo/programa interno previo a Feria)*100</t>
  </si>
  <si>
    <t>100% (1 programa interno realizado antes del inicio de feria)</t>
  </si>
  <si>
    <t>100% (1 programa realizado)</t>
  </si>
  <si>
    <t>E01 C4A1</t>
  </si>
  <si>
    <t>(Brigadas de seguridad interna capacitadas/total de Brigadas de seguridad)*100</t>
  </si>
  <si>
    <t>E01 C4A3</t>
  </si>
  <si>
    <t>(Personas encuestadas que asistieron a Feria por medios de publicidad 2018/Total de personas encuestadas Feria 2018)*100</t>
  </si>
  <si>
    <t>Superior al 90% (primer visita)</t>
  </si>
  <si>
    <t>92.60% (primer visita)</t>
  </si>
  <si>
    <t>100% (92.60%)</t>
  </si>
  <si>
    <t>E01 C5</t>
  </si>
  <si>
    <t>[(Seguidores en redes sociales periodo febrero 2018/seguidores en redes sociales febrero 2017)-1]*100</t>
  </si>
  <si>
    <t>Superior al 20%</t>
  </si>
  <si>
    <t>100% (441,675 seguidores)</t>
  </si>
  <si>
    <t>10.54% (441,675 seguidores)</t>
  </si>
  <si>
    <t>E01 C5A1</t>
  </si>
  <si>
    <t>[(Ingresos por patrocinio 2018/ ingresos  por patrocinio 2017)-1]*100</t>
  </si>
  <si>
    <t>Superior al 5%</t>
  </si>
  <si>
    <t>100% ($7,296,214.09)</t>
  </si>
  <si>
    <t>46% ($7,296,214.09)</t>
  </si>
  <si>
    <t>E01 C5A2</t>
  </si>
  <si>
    <t>(Plazas ocupadas/plantilla de personal autorizada)*100</t>
  </si>
  <si>
    <t>85% plazas ocupadas</t>
  </si>
  <si>
    <t>96.82% plazas ocupadas</t>
  </si>
  <si>
    <t>100% (96.82% ocupación)</t>
  </si>
  <si>
    <t>96.82% (974 plazas de 1006 autorizadas)</t>
  </si>
  <si>
    <t>E01 CGA1</t>
  </si>
  <si>
    <t>(Numero de separaciones personal por renuncia y abandono de Feria/promedio de empleados durante el evento Feria)*100</t>
  </si>
  <si>
    <t>Menor del 15%</t>
  </si>
  <si>
    <t>100% (11.85% rotación)</t>
  </si>
  <si>
    <t>11.85% (124 bajas de 1046 contrataciones)</t>
  </si>
  <si>
    <t>E01 CGA2</t>
  </si>
  <si>
    <t>[(Ingresos recinto 2018/ingresos de recinto 2015)-1]*100</t>
  </si>
  <si>
    <t>Superior al 12% respecto a línea base (2015)</t>
  </si>
  <si>
    <t xml:space="preserve">100% ($10,701.748.24)
</t>
  </si>
  <si>
    <t>22.37% ($10,701,748.24)</t>
  </si>
  <si>
    <t>E02 F1</t>
  </si>
  <si>
    <t>[(Eventos realizados en espacios del recinto 2018/eventos realizados en espacios del recinto 2016)-1]*100</t>
  </si>
  <si>
    <t>6.95% (200 eventos anuales)</t>
  </si>
  <si>
    <t>26.20% (236 eventos anuales)</t>
  </si>
  <si>
    <t>100% (236 eventos)</t>
  </si>
  <si>
    <t>26.20% (236 eventos)</t>
  </si>
  <si>
    <t>E02 P1</t>
  </si>
  <si>
    <t>(Metros cuadrados ocupados)/(Metros cuadrados disponibles para arrendamiento)*100</t>
  </si>
  <si>
    <t>12% aprovechamiento de capacidad instalada</t>
  </si>
  <si>
    <t>17.01% aprovechamiento de capacidad instalada</t>
  </si>
  <si>
    <t>100% (17.01%)</t>
  </si>
  <si>
    <t>17.01% (6.7 millones de m2/39.5 millones m2)</t>
  </si>
  <si>
    <t>E02 C1</t>
  </si>
  <si>
    <t>(Actividades de revisión realizadas 2018/actividades programadas de revisión 2018)*100</t>
  </si>
  <si>
    <t>100% (6 de 6)</t>
  </si>
  <si>
    <t>E02 C1A1</t>
  </si>
  <si>
    <t>(Numero de arrendatarios que responden de forma favorable/Total de encuestados)*100</t>
  </si>
  <si>
    <t>Mínimo 80%</t>
  </si>
  <si>
    <t>100% (97.35% )</t>
  </si>
  <si>
    <t>97.35% (147 de 151)</t>
  </si>
  <si>
    <t>E02 C1A2</t>
  </si>
  <si>
    <t>(Eventos realizados por medios de publicidad/Total de eventos realizados del recinto)*100</t>
  </si>
  <si>
    <t>8% eventos contratados por medios de publicidad</t>
  </si>
  <si>
    <t>4.26% (4 de 94)</t>
  </si>
  <si>
    <t>E02 C1A3</t>
  </si>
  <si>
    <t>(Encuestados que consideran adecuada la seguridad en eventos externos del recinto/numero de encuestados)*100</t>
  </si>
  <si>
    <t xml:space="preserve">Mas del 85% </t>
  </si>
  <si>
    <t>100% (98% satisfacción)</t>
  </si>
  <si>
    <t>E02 C1A4</t>
  </si>
  <si>
    <t>(Numero de separaciones personal por renuncia y abandono de Recinto/promedio de empleados del periodo)*100</t>
  </si>
  <si>
    <t>Menor del 10%</t>
  </si>
  <si>
    <t>100% (17.07%)</t>
  </si>
  <si>
    <t>E02 C1A5</t>
  </si>
  <si>
    <t>(Numero de visitantes recibidos/Numero de visitantes programados)*100</t>
  </si>
  <si>
    <t>100% (20 mil visitantes)</t>
  </si>
  <si>
    <t>100% (17,674 visitantes)</t>
  </si>
  <si>
    <t>100% (17674 visitantes)</t>
  </si>
  <si>
    <t>E02 C1A6</t>
  </si>
  <si>
    <t>(Número de proyectos ejecutados 2018/ Número de proyectos aprobados 2018) *100</t>
  </si>
  <si>
    <t>100% (4 proyectos)</t>
  </si>
  <si>
    <t>100% (4 de 4 proyectos)</t>
  </si>
  <si>
    <t>E02 C1A7</t>
  </si>
  <si>
    <t>[(Turistas noche municipio de León noviembre 2018/ Turistas noche noviembre 2017)-1]*100</t>
  </si>
  <si>
    <t>100% (0.88% de variacion)</t>
  </si>
  <si>
    <t>0.88% (209522 turistas noche)</t>
  </si>
  <si>
    <t>E03 F1</t>
  </si>
  <si>
    <t>[(Numero de visitantes Festival día de muertos 2018/numero de visitantes festival día de muertos 2017)-1]*100</t>
  </si>
  <si>
    <t xml:space="preserve">-42% </t>
  </si>
  <si>
    <t>100% (11906 asistentes)</t>
  </si>
  <si>
    <t>-42% (11906 asistentes)</t>
  </si>
  <si>
    <t>E03 P1</t>
  </si>
  <si>
    <t>(Encuestados que califican de forma satisfactoria evento alterno/Total de encuestados)*100</t>
  </si>
  <si>
    <t>100% (84% satisfacción)</t>
  </si>
  <si>
    <t>E03 C1</t>
  </si>
  <si>
    <t>[(Espacios vendidos para evento alterno 2018/espacios vendidos para evento alterno (nuevo) 2017]*100</t>
  </si>
  <si>
    <t>15% de incremento</t>
  </si>
  <si>
    <t>30% de incremento</t>
  </si>
  <si>
    <t>100%(30% de incremento)</t>
  </si>
  <si>
    <t>30% (39/30-1)</t>
  </si>
  <si>
    <t>E03 C1A1</t>
  </si>
  <si>
    <t>(Espectáculos realizados/espectáculos programados para Festival Día de Muertos)*100</t>
  </si>
  <si>
    <t>E03 C1A2</t>
  </si>
  <si>
    <t>(Encuestados que consideran adecuada las instalaciones durante Festival Día de Muertos/numero de encuestados)*100</t>
  </si>
  <si>
    <t>100% (93% de satisfaccion)</t>
  </si>
  <si>
    <t>E03 C1A3</t>
  </si>
  <si>
    <t>(Encuestados que consideran adecuada la limpieza durante Festival Día de Muertos/numero de encuestados)*100</t>
  </si>
  <si>
    <t>Mínimo 85%</t>
  </si>
  <si>
    <t>E03 C1A4</t>
  </si>
  <si>
    <t>[(Ingresos por patrocinios 2018/ingresos por patrocinios 2017)-1]*100</t>
  </si>
  <si>
    <t>10% anual</t>
  </si>
  <si>
    <t>-62% anual</t>
  </si>
  <si>
    <t>100% ($58,000)</t>
  </si>
  <si>
    <t>-62% ($58 mil/$152mil)</t>
  </si>
  <si>
    <t>E03 C1A5</t>
  </si>
  <si>
    <t>(Encuestados que consideran adecuada la seguridad en Festival Día de Muertos/numero de encuestados)*100</t>
  </si>
  <si>
    <t>100% (96% satisfaccion)</t>
  </si>
  <si>
    <t>96% (96 de 100 encuestados)</t>
  </si>
  <si>
    <t>E03 C1A6</t>
  </si>
  <si>
    <t>Patronato de la Feria Estatal de León y Parque Ecológico
INDICADORES DE RESULTADOS
DEL 1 DE ENERO AL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</si>
</sst>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0%"/>
    <numFmt numFmtId="166" formatCode="0.0%"/>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
      <sz val="8"/>
      <name val="Arial"/>
      <family val="2"/>
    </font>
    <font>
      <sz val="10"/>
      <color indexed="8"/>
      <name val="Arial"/>
      <family val="2"/>
    </font>
    <font>
      <sz val="8"/>
      <color indexed="8"/>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0" fillId="0" borderId="0" applyFont="0" applyFill="0" applyBorder="0" applyAlignment="0" applyProtection="0"/>
    <xf numFmtId="9" fontId="10" fillId="0" borderId="0" applyFont="0" applyFill="0" applyBorder="0" applyAlignment="0" applyProtection="0"/>
    <xf numFmtId="43" fontId="14" fillId="0" borderId="0" applyFont="0" applyFill="0" applyBorder="0" applyAlignment="0" applyProtection="0">
      <alignment vertical="top"/>
    </xf>
  </cellStyleXfs>
  <cellXfs count="60">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7" borderId="6" xfId="16" applyFont="1" applyFill="1" applyBorder="1" applyAlignment="1">
      <alignment horizontal="center" vertical="center" wrapText="1"/>
    </xf>
    <xf numFmtId="0" fontId="3" fillId="7" borderId="5" xfId="16" applyFont="1" applyFill="1" applyBorder="1" applyAlignment="1">
      <alignment horizontal="center" vertical="center" wrapText="1"/>
    </xf>
    <xf numFmtId="0" fontId="12" fillId="8" borderId="7"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xf numFmtId="0" fontId="13" fillId="0" borderId="8" xfId="0" applyFont="1" applyFill="1" applyBorder="1" applyAlignment="1">
      <alignment horizontal="center" vertical="center"/>
    </xf>
    <xf numFmtId="0" fontId="13" fillId="0" borderId="8"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protection locked="0"/>
    </xf>
    <xf numFmtId="44" fontId="13" fillId="0" borderId="8" xfId="17" applyFont="1" applyFill="1" applyBorder="1" applyAlignment="1" applyProtection="1">
      <alignment horizontal="center" vertical="center"/>
    </xf>
    <xf numFmtId="0" fontId="12" fillId="0" borderId="8" xfId="0" applyFont="1" applyFill="1" applyBorder="1" applyAlignment="1" applyProtection="1">
      <alignment horizontal="justify" vertical="center" wrapText="1"/>
      <protection locked="0"/>
    </xf>
    <xf numFmtId="0" fontId="13" fillId="0" borderId="8" xfId="0" applyFont="1" applyFill="1" applyBorder="1" applyAlignment="1">
      <alignment horizontal="center" vertical="center" wrapText="1"/>
    </xf>
    <xf numFmtId="0" fontId="12" fillId="0" borderId="8" xfId="0" applyFont="1" applyFill="1" applyBorder="1" applyAlignment="1" applyProtection="1">
      <alignment horizontal="justify" vertical="center"/>
    </xf>
    <xf numFmtId="0" fontId="13" fillId="0" borderId="8"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justify" vertical="center"/>
      <protection locked="0"/>
    </xf>
    <xf numFmtId="0" fontId="13" fillId="0" borderId="8" xfId="0" applyFont="1" applyFill="1" applyBorder="1" applyAlignment="1" applyProtection="1">
      <alignment horizontal="justify" vertical="top" wrapText="1"/>
      <protection locked="0"/>
    </xf>
    <xf numFmtId="9" fontId="13" fillId="0" borderId="8" xfId="0" applyNumberFormat="1" applyFont="1" applyFill="1" applyBorder="1" applyAlignment="1" applyProtection="1">
      <alignment horizontal="center" vertical="center" wrapText="1"/>
      <protection locked="0"/>
    </xf>
    <xf numFmtId="10" fontId="13" fillId="0" borderId="8" xfId="0" applyNumberFormat="1" applyFont="1" applyFill="1" applyBorder="1" applyAlignment="1" applyProtection="1">
      <alignment horizontal="center" vertical="center" wrapText="1"/>
      <protection locked="0"/>
    </xf>
    <xf numFmtId="165" fontId="0" fillId="0" borderId="8" xfId="0" applyNumberFormat="1" applyFont="1" applyFill="1" applyBorder="1" applyAlignment="1" applyProtection="1">
      <alignment horizontal="center" vertical="center" wrapText="1"/>
      <protection locked="0"/>
    </xf>
    <xf numFmtId="10" fontId="0" fillId="0" borderId="8" xfId="0" applyNumberFormat="1"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10" fontId="0" fillId="0" borderId="8" xfId="0" applyNumberFormat="1" applyFont="1" applyFill="1" applyBorder="1" applyAlignment="1" applyProtection="1">
      <alignment horizontal="center" vertical="center" wrapText="1"/>
      <protection locked="0"/>
    </xf>
    <xf numFmtId="9" fontId="0" fillId="0" borderId="8" xfId="0" applyNumberFormat="1" applyFont="1" applyFill="1" applyBorder="1" applyAlignment="1" applyProtection="1">
      <alignment horizontal="center" vertical="center" wrapText="1"/>
      <protection locked="0"/>
    </xf>
    <xf numFmtId="0" fontId="13" fillId="0" borderId="8" xfId="0" applyFont="1" applyFill="1" applyBorder="1" applyAlignment="1" applyProtection="1">
      <alignment horizontal="justify" vertical="center" wrapText="1"/>
    </xf>
    <xf numFmtId="0" fontId="13" fillId="0" borderId="8" xfId="0" applyFont="1" applyFill="1" applyBorder="1" applyAlignment="1" applyProtection="1">
      <alignment horizontal="justify" vertical="top"/>
      <protection locked="0"/>
    </xf>
    <xf numFmtId="166" fontId="0" fillId="0" borderId="8" xfId="18" applyNumberFormat="1"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13" fillId="0" borderId="8" xfId="0" applyFont="1" applyFill="1" applyBorder="1" applyAlignment="1" applyProtection="1">
      <alignment horizontal="justify" vertical="center" wrapText="1"/>
      <protection locked="0"/>
    </xf>
    <xf numFmtId="9" fontId="0" fillId="0" borderId="0" xfId="0" applyNumberFormat="1" applyFont="1" applyFill="1" applyAlignment="1" applyProtection="1">
      <alignment horizontal="center" vertical="center" wrapText="1"/>
      <protection locked="0"/>
    </xf>
    <xf numFmtId="0" fontId="13" fillId="0" borderId="8" xfId="0" applyFont="1" applyFill="1" applyBorder="1" applyAlignment="1">
      <alignment horizontal="justify" vertical="top" wrapText="1"/>
    </xf>
    <xf numFmtId="10" fontId="0" fillId="0" borderId="8" xfId="18" applyNumberFormat="1" applyFont="1" applyFill="1" applyBorder="1" applyAlignment="1" applyProtection="1">
      <alignment horizontal="center" vertical="center" wrapText="1"/>
    </xf>
    <xf numFmtId="43" fontId="15" fillId="0" borderId="0" xfId="19" applyFont="1" applyFill="1" applyAlignment="1">
      <alignment horizontal="center" vertical="center" wrapText="1"/>
    </xf>
    <xf numFmtId="9" fontId="0" fillId="0" borderId="8" xfId="18" applyFont="1" applyFill="1" applyBorder="1" applyAlignment="1" applyProtection="1">
      <alignment horizontal="center" vertical="center" wrapText="1"/>
      <protection locked="0"/>
    </xf>
    <xf numFmtId="0" fontId="13" fillId="0" borderId="8" xfId="0" applyFont="1" applyFill="1" applyBorder="1" applyAlignment="1" applyProtection="1">
      <alignment horizontal="justify" vertical="center"/>
      <protection locked="0"/>
    </xf>
    <xf numFmtId="9" fontId="0" fillId="0" borderId="8" xfId="0" applyNumberFormat="1" applyFont="1" applyFill="1" applyBorder="1" applyAlignment="1" applyProtection="1">
      <alignment horizontal="center" vertical="center" wrapText="1"/>
    </xf>
    <xf numFmtId="9" fontId="13" fillId="0" borderId="8" xfId="0" quotePrefix="1" applyNumberFormat="1" applyFont="1" applyFill="1" applyBorder="1" applyAlignment="1" applyProtection="1">
      <alignment horizontal="center" vertical="center" wrapText="1"/>
      <protection locked="0"/>
    </xf>
    <xf numFmtId="0" fontId="0" fillId="0" borderId="8" xfId="0" quotePrefix="1"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13" fillId="0" borderId="8" xfId="0" quotePrefix="1" applyFont="1" applyFill="1" applyBorder="1" applyAlignment="1" applyProtection="1">
      <alignment horizontal="center" vertical="center" wrapText="1"/>
      <protection locked="0"/>
    </xf>
    <xf numFmtId="0" fontId="0" fillId="0" borderId="0" xfId="0" applyFont="1" applyFill="1" applyProtection="1"/>
  </cellXfs>
  <cellStyles count="20">
    <cellStyle name="Euro" xfId="1"/>
    <cellStyle name="Millares 2" xfId="2"/>
    <cellStyle name="Millares 2 2" xfId="3"/>
    <cellStyle name="Millares 2 3" xfId="4"/>
    <cellStyle name="Millares 3" xfId="5"/>
    <cellStyle name="Millares 4" xfId="19"/>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abSelected="1" workbookViewId="0">
      <selection activeCell="E5" sqref="E5"/>
    </sheetView>
  </sheetViews>
  <sheetFormatPr baseColWidth="10" defaultRowHeight="11.25" x14ac:dyDescent="0.2"/>
  <cols>
    <col min="1" max="10" width="17" style="2" customWidth="1"/>
    <col min="11" max="11" width="22.33203125" style="2" customWidth="1"/>
    <col min="12" max="12" width="11.83203125" style="2" customWidth="1"/>
    <col min="13" max="13" width="21" style="2" customWidth="1"/>
    <col min="14" max="16" width="17" style="2" customWidth="1"/>
    <col min="17" max="17" width="17" style="3" customWidth="1"/>
    <col min="18" max="18" width="18.83203125" style="3" customWidth="1"/>
    <col min="19" max="16384" width="12" style="3"/>
  </cols>
  <sheetData>
    <row r="1" spans="1:19" s="1" customFormat="1" ht="60" customHeight="1" x14ac:dyDescent="0.2">
      <c r="A1" s="18" t="s">
        <v>252</v>
      </c>
      <c r="B1" s="19"/>
      <c r="C1" s="19"/>
      <c r="D1" s="19"/>
      <c r="E1" s="19"/>
      <c r="F1" s="19"/>
      <c r="G1" s="19"/>
      <c r="H1" s="19"/>
      <c r="I1" s="19"/>
      <c r="J1" s="19"/>
      <c r="K1" s="19"/>
      <c r="L1" s="19"/>
      <c r="M1" s="19"/>
      <c r="N1" s="19"/>
      <c r="O1" s="19"/>
      <c r="P1" s="19"/>
      <c r="Q1" s="19"/>
      <c r="R1" s="19"/>
      <c r="S1" s="19"/>
    </row>
    <row r="2" spans="1:19" s="1" customFormat="1" ht="11.25" customHeight="1" x14ac:dyDescent="0.2">
      <c r="A2" s="21" t="s">
        <v>2</v>
      </c>
      <c r="B2" s="21" t="s">
        <v>3</v>
      </c>
      <c r="C2" s="21" t="s">
        <v>4</v>
      </c>
      <c r="D2" s="21" t="s">
        <v>6</v>
      </c>
      <c r="E2" s="20" t="s">
        <v>5</v>
      </c>
      <c r="F2" s="20"/>
      <c r="G2" s="20"/>
      <c r="H2" s="20"/>
      <c r="I2" s="20"/>
      <c r="J2" s="14" t="s">
        <v>12</v>
      </c>
      <c r="K2" s="16" t="s">
        <v>13</v>
      </c>
      <c r="L2" s="16" t="s">
        <v>23</v>
      </c>
      <c r="M2" s="16" t="s">
        <v>24</v>
      </c>
      <c r="N2" s="16" t="s">
        <v>25</v>
      </c>
      <c r="O2" s="16" t="s">
        <v>26</v>
      </c>
      <c r="P2" s="16" t="s">
        <v>27</v>
      </c>
      <c r="Q2" s="16" t="s">
        <v>28</v>
      </c>
      <c r="R2" s="24" t="s">
        <v>38</v>
      </c>
      <c r="S2" s="23" t="s">
        <v>40</v>
      </c>
    </row>
    <row r="3" spans="1:19" s="1" customFormat="1" ht="54.75" customHeight="1" x14ac:dyDescent="0.2">
      <c r="A3" s="22"/>
      <c r="B3" s="22"/>
      <c r="C3" s="22"/>
      <c r="D3" s="22"/>
      <c r="E3" s="4" t="s">
        <v>7</v>
      </c>
      <c r="F3" s="4" t="s">
        <v>8</v>
      </c>
      <c r="G3" s="4" t="s">
        <v>9</v>
      </c>
      <c r="H3" s="5" t="s">
        <v>10</v>
      </c>
      <c r="I3" s="5" t="s">
        <v>11</v>
      </c>
      <c r="J3" s="15"/>
      <c r="K3" s="17"/>
      <c r="L3" s="17"/>
      <c r="M3" s="17"/>
      <c r="N3" s="17"/>
      <c r="O3" s="17"/>
      <c r="P3" s="17"/>
      <c r="Q3" s="17"/>
      <c r="R3" s="24"/>
      <c r="S3" s="23"/>
    </row>
    <row r="4" spans="1:19" s="59" customFormat="1" ht="67.5" x14ac:dyDescent="0.2">
      <c r="A4" s="25" t="s">
        <v>42</v>
      </c>
      <c r="B4" s="26" t="s">
        <v>43</v>
      </c>
      <c r="C4" s="27" t="s">
        <v>44</v>
      </c>
      <c r="D4" s="28" t="s">
        <v>45</v>
      </c>
      <c r="E4" s="29">
        <v>84164498.750000015</v>
      </c>
      <c r="F4" s="29">
        <v>85210029.060000002</v>
      </c>
      <c r="G4" s="29">
        <v>81568728.780000001</v>
      </c>
      <c r="H4" s="29">
        <v>81458349.409999996</v>
      </c>
      <c r="I4" s="29">
        <v>81458349.409999996</v>
      </c>
      <c r="J4" s="28" t="s">
        <v>46</v>
      </c>
      <c r="K4" s="30" t="s">
        <v>47</v>
      </c>
      <c r="L4" s="25" t="s">
        <v>89</v>
      </c>
      <c r="M4" s="35" t="s">
        <v>90</v>
      </c>
      <c r="N4" s="36">
        <v>0.05</v>
      </c>
      <c r="O4" s="37">
        <v>1.4E-3</v>
      </c>
      <c r="P4" s="38" t="s">
        <v>91</v>
      </c>
      <c r="Q4" s="39" t="s">
        <v>92</v>
      </c>
      <c r="R4" s="40" t="s">
        <v>93</v>
      </c>
      <c r="S4" s="40" t="s">
        <v>94</v>
      </c>
    </row>
    <row r="5" spans="1:19" s="59" customFormat="1" ht="56.25" x14ac:dyDescent="0.2">
      <c r="A5" s="31" t="s">
        <v>42</v>
      </c>
      <c r="B5" s="26" t="s">
        <v>43</v>
      </c>
      <c r="C5" s="27" t="s">
        <v>44</v>
      </c>
      <c r="D5" s="28" t="s">
        <v>45</v>
      </c>
      <c r="E5" s="29">
        <v>84164498.75</v>
      </c>
      <c r="F5" s="29">
        <v>85210029.060000002</v>
      </c>
      <c r="G5" s="29">
        <v>81568728.780000001</v>
      </c>
      <c r="H5" s="29">
        <v>81458349.409999996</v>
      </c>
      <c r="I5" s="29">
        <v>81458349.409999996</v>
      </c>
      <c r="J5" s="28" t="s">
        <v>46</v>
      </c>
      <c r="K5" s="30" t="s">
        <v>48</v>
      </c>
      <c r="L5" s="31" t="s">
        <v>95</v>
      </c>
      <c r="M5" s="35" t="s">
        <v>96</v>
      </c>
      <c r="N5" s="33" t="s">
        <v>97</v>
      </c>
      <c r="O5" s="37">
        <v>0.90800000000000003</v>
      </c>
      <c r="P5" s="41" t="s">
        <v>98</v>
      </c>
      <c r="Q5" s="41">
        <v>0.90800000000000003</v>
      </c>
      <c r="R5" s="40" t="s">
        <v>93</v>
      </c>
      <c r="S5" s="28" t="s">
        <v>99</v>
      </c>
    </row>
    <row r="6" spans="1:19" s="59" customFormat="1" ht="67.5" x14ac:dyDescent="0.2">
      <c r="A6" s="25" t="s">
        <v>42</v>
      </c>
      <c r="B6" s="26" t="s">
        <v>43</v>
      </c>
      <c r="C6" s="27" t="s">
        <v>44</v>
      </c>
      <c r="D6" s="28" t="s">
        <v>45</v>
      </c>
      <c r="E6" s="29">
        <f>E7</f>
        <v>45772669.050000004</v>
      </c>
      <c r="F6" s="29">
        <v>47322504.109999999</v>
      </c>
      <c r="G6" s="29">
        <v>46767787.450000003</v>
      </c>
      <c r="H6" s="29">
        <v>46759583.329999998</v>
      </c>
      <c r="I6" s="29">
        <v>46759583.329999998</v>
      </c>
      <c r="J6" s="28" t="s">
        <v>46</v>
      </c>
      <c r="K6" s="30" t="s">
        <v>49</v>
      </c>
      <c r="L6" s="25" t="s">
        <v>100</v>
      </c>
      <c r="M6" s="35" t="s">
        <v>101</v>
      </c>
      <c r="N6" s="33" t="s">
        <v>102</v>
      </c>
      <c r="O6" s="36">
        <v>0.98</v>
      </c>
      <c r="P6" s="41" t="s">
        <v>103</v>
      </c>
      <c r="Q6" s="41">
        <v>0.98</v>
      </c>
      <c r="R6" s="40" t="s">
        <v>93</v>
      </c>
      <c r="S6" s="40" t="s">
        <v>104</v>
      </c>
    </row>
    <row r="7" spans="1:19" s="59" customFormat="1" ht="67.5" x14ac:dyDescent="0.2">
      <c r="A7" s="25" t="s">
        <v>42</v>
      </c>
      <c r="B7" s="26" t="s">
        <v>43</v>
      </c>
      <c r="C7" s="27" t="s">
        <v>44</v>
      </c>
      <c r="D7" s="28" t="s">
        <v>45</v>
      </c>
      <c r="E7" s="29">
        <v>45772669.050000004</v>
      </c>
      <c r="F7" s="29">
        <v>47322504.109999999</v>
      </c>
      <c r="G7" s="29">
        <v>46767787.450000003</v>
      </c>
      <c r="H7" s="29">
        <v>46759583.329999998</v>
      </c>
      <c r="I7" s="29">
        <v>46759583.329999998</v>
      </c>
      <c r="J7" s="28" t="s">
        <v>46</v>
      </c>
      <c r="K7" s="30" t="s">
        <v>50</v>
      </c>
      <c r="L7" s="25" t="s">
        <v>105</v>
      </c>
      <c r="M7" s="35" t="s">
        <v>106</v>
      </c>
      <c r="N7" s="36">
        <v>1</v>
      </c>
      <c r="O7" s="36">
        <v>1</v>
      </c>
      <c r="P7" s="27" t="s">
        <v>107</v>
      </c>
      <c r="Q7" s="27" t="s">
        <v>107</v>
      </c>
      <c r="R7" s="40" t="s">
        <v>93</v>
      </c>
      <c r="S7" s="40" t="s">
        <v>108</v>
      </c>
    </row>
    <row r="8" spans="1:19" s="59" customFormat="1" ht="78.75" x14ac:dyDescent="0.2">
      <c r="A8" s="31" t="s">
        <v>42</v>
      </c>
      <c r="B8" s="26" t="s">
        <v>43</v>
      </c>
      <c r="C8" s="27" t="s">
        <v>44</v>
      </c>
      <c r="D8" s="28" t="s">
        <v>45</v>
      </c>
      <c r="E8" s="29">
        <f>SUM(E9:E11)</f>
        <v>21522153.670000002</v>
      </c>
      <c r="F8" s="29">
        <f t="shared" ref="F8:I8" si="0">SUM(F9:F11)</f>
        <v>19714500.740000002</v>
      </c>
      <c r="G8" s="29">
        <f t="shared" si="0"/>
        <v>17999780.920000002</v>
      </c>
      <c r="H8" s="29">
        <f t="shared" si="0"/>
        <v>17930886.120000001</v>
      </c>
      <c r="I8" s="29">
        <f t="shared" si="0"/>
        <v>17930886.120000001</v>
      </c>
      <c r="J8" s="28" t="s">
        <v>46</v>
      </c>
      <c r="K8" s="30" t="s">
        <v>51</v>
      </c>
      <c r="L8" s="25" t="s">
        <v>100</v>
      </c>
      <c r="M8" s="35" t="s">
        <v>109</v>
      </c>
      <c r="N8" s="33" t="s">
        <v>110</v>
      </c>
      <c r="O8" s="37">
        <v>0.89600000000000002</v>
      </c>
      <c r="P8" s="41" t="s">
        <v>111</v>
      </c>
      <c r="Q8" s="41">
        <v>0.89600000000000002</v>
      </c>
      <c r="R8" s="40" t="s">
        <v>93</v>
      </c>
      <c r="S8" s="40" t="s">
        <v>112</v>
      </c>
    </row>
    <row r="9" spans="1:19" s="59" customFormat="1" ht="56.25" x14ac:dyDescent="0.2">
      <c r="A9" s="25" t="s">
        <v>42</v>
      </c>
      <c r="B9" s="26" t="s">
        <v>43</v>
      </c>
      <c r="C9" s="27" t="s">
        <v>44</v>
      </c>
      <c r="D9" s="28" t="s">
        <v>45</v>
      </c>
      <c r="E9" s="29">
        <f>2867532.47+124458.74</f>
        <v>2991991.2100000004</v>
      </c>
      <c r="F9" s="29">
        <v>2891180.71</v>
      </c>
      <c r="G9" s="29">
        <v>2429847.12</v>
      </c>
      <c r="H9" s="29">
        <v>2429847.12</v>
      </c>
      <c r="I9" s="29">
        <v>2429847.12</v>
      </c>
      <c r="J9" s="28" t="s">
        <v>46</v>
      </c>
      <c r="K9" s="30" t="s">
        <v>52</v>
      </c>
      <c r="L9" s="25" t="s">
        <v>105</v>
      </c>
      <c r="M9" s="35" t="s">
        <v>113</v>
      </c>
      <c r="N9" s="33" t="s">
        <v>114</v>
      </c>
      <c r="O9" s="37">
        <v>0.88500000000000001</v>
      </c>
      <c r="P9" s="41" t="s">
        <v>115</v>
      </c>
      <c r="Q9" s="41">
        <v>0.88500000000000001</v>
      </c>
      <c r="R9" s="40" t="s">
        <v>93</v>
      </c>
      <c r="S9" s="40" t="s">
        <v>116</v>
      </c>
    </row>
    <row r="10" spans="1:19" s="59" customFormat="1" ht="56.25" x14ac:dyDescent="0.2">
      <c r="A10" s="31" t="s">
        <v>42</v>
      </c>
      <c r="B10" s="26" t="s">
        <v>43</v>
      </c>
      <c r="C10" s="27" t="s">
        <v>44</v>
      </c>
      <c r="D10" s="28" t="s">
        <v>45</v>
      </c>
      <c r="E10" s="29">
        <f>9265081.23</f>
        <v>9265081.2300000004</v>
      </c>
      <c r="F10" s="29">
        <v>8411660.0199999996</v>
      </c>
      <c r="G10" s="29">
        <v>7784966.9000000004</v>
      </c>
      <c r="H10" s="29">
        <v>7750519.5</v>
      </c>
      <c r="I10" s="29">
        <v>7750519.5</v>
      </c>
      <c r="J10" s="28" t="s">
        <v>46</v>
      </c>
      <c r="K10" s="30" t="s">
        <v>53</v>
      </c>
      <c r="L10" s="25" t="s">
        <v>105</v>
      </c>
      <c r="M10" s="35" t="s">
        <v>117</v>
      </c>
      <c r="N10" s="36">
        <v>1</v>
      </c>
      <c r="O10" s="36">
        <v>1</v>
      </c>
      <c r="P10" s="42">
        <v>1</v>
      </c>
      <c r="Q10" s="42">
        <v>1</v>
      </c>
      <c r="R10" s="40" t="s">
        <v>93</v>
      </c>
      <c r="S10" s="40" t="s">
        <v>118</v>
      </c>
    </row>
    <row r="11" spans="1:19" s="59" customFormat="1" ht="56.25" x14ac:dyDescent="0.2">
      <c r="A11" s="31" t="s">
        <v>42</v>
      </c>
      <c r="B11" s="26" t="s">
        <v>43</v>
      </c>
      <c r="C11" s="27" t="s">
        <v>44</v>
      </c>
      <c r="D11" s="28" t="s">
        <v>45</v>
      </c>
      <c r="E11" s="29">
        <v>9265081.2300000004</v>
      </c>
      <c r="F11" s="29">
        <v>8411660.0099999998</v>
      </c>
      <c r="G11" s="29">
        <v>7784966.9000000004</v>
      </c>
      <c r="H11" s="29">
        <v>7750519.5</v>
      </c>
      <c r="I11" s="29">
        <v>7750519.5</v>
      </c>
      <c r="J11" s="28" t="s">
        <v>46</v>
      </c>
      <c r="K11" s="30" t="s">
        <v>54</v>
      </c>
      <c r="L11" s="25" t="s">
        <v>105</v>
      </c>
      <c r="M11" s="35" t="s">
        <v>119</v>
      </c>
      <c r="N11" s="36">
        <v>1</v>
      </c>
      <c r="O11" s="36">
        <v>1</v>
      </c>
      <c r="P11" s="42">
        <v>1</v>
      </c>
      <c r="Q11" s="42">
        <v>1</v>
      </c>
      <c r="R11" s="40" t="s">
        <v>93</v>
      </c>
      <c r="S11" s="40" t="s">
        <v>120</v>
      </c>
    </row>
    <row r="12" spans="1:19" s="59" customFormat="1" ht="78.75" x14ac:dyDescent="0.2">
      <c r="A12" s="31" t="s">
        <v>42</v>
      </c>
      <c r="B12" s="26" t="s">
        <v>43</v>
      </c>
      <c r="C12" s="27" t="s">
        <v>44</v>
      </c>
      <c r="D12" s="28" t="s">
        <v>45</v>
      </c>
      <c r="E12" s="29">
        <v>4618198.8900000006</v>
      </c>
      <c r="F12" s="29">
        <v>4820819.91</v>
      </c>
      <c r="G12" s="29">
        <v>4446695.67</v>
      </c>
      <c r="H12" s="29">
        <v>4432187.79</v>
      </c>
      <c r="I12" s="29">
        <v>4432187.79</v>
      </c>
      <c r="J12" s="28" t="s">
        <v>46</v>
      </c>
      <c r="K12" s="32" t="s">
        <v>55</v>
      </c>
      <c r="L12" s="25" t="s">
        <v>100</v>
      </c>
      <c r="M12" s="43" t="s">
        <v>121</v>
      </c>
      <c r="N12" s="36">
        <v>0.9</v>
      </c>
      <c r="O12" s="36">
        <v>0.85099999999999998</v>
      </c>
      <c r="P12" s="41" t="s">
        <v>122</v>
      </c>
      <c r="Q12" s="41">
        <v>0.85099999999999998</v>
      </c>
      <c r="R12" s="40" t="s">
        <v>93</v>
      </c>
      <c r="S12" s="40" t="s">
        <v>123</v>
      </c>
    </row>
    <row r="13" spans="1:19" s="59" customFormat="1" ht="78.75" x14ac:dyDescent="0.2">
      <c r="A13" s="31" t="s">
        <v>42</v>
      </c>
      <c r="B13" s="26" t="s">
        <v>43</v>
      </c>
      <c r="C13" s="27" t="s">
        <v>44</v>
      </c>
      <c r="D13" s="28" t="s">
        <v>45</v>
      </c>
      <c r="E13" s="29">
        <v>2309099.4500000002</v>
      </c>
      <c r="F13" s="29">
        <v>2410409.96</v>
      </c>
      <c r="G13" s="29">
        <v>2223347.84</v>
      </c>
      <c r="H13" s="29">
        <v>2216093.9</v>
      </c>
      <c r="I13" s="29">
        <v>2216093.9</v>
      </c>
      <c r="J13" s="28" t="s">
        <v>46</v>
      </c>
      <c r="K13" s="30" t="s">
        <v>56</v>
      </c>
      <c r="L13" s="25" t="s">
        <v>105</v>
      </c>
      <c r="M13" s="44" t="s">
        <v>124</v>
      </c>
      <c r="N13" s="36">
        <v>0.85</v>
      </c>
      <c r="O13" s="37">
        <v>0.83250000000000002</v>
      </c>
      <c r="P13" s="41" t="s">
        <v>125</v>
      </c>
      <c r="Q13" s="45">
        <v>0.83250000000000002</v>
      </c>
      <c r="R13" s="40" t="s">
        <v>93</v>
      </c>
      <c r="S13" s="40" t="s">
        <v>126</v>
      </c>
    </row>
    <row r="14" spans="1:19" s="59" customFormat="1" ht="33.75" x14ac:dyDescent="0.2">
      <c r="A14" s="31" t="s">
        <v>42</v>
      </c>
      <c r="B14" s="26" t="s">
        <v>43</v>
      </c>
      <c r="C14" s="27" t="s">
        <v>44</v>
      </c>
      <c r="D14" s="28" t="s">
        <v>45</v>
      </c>
      <c r="E14" s="29">
        <v>2309099.44</v>
      </c>
      <c r="F14" s="29">
        <v>2410409.9500000002</v>
      </c>
      <c r="G14" s="29">
        <v>2223347.83</v>
      </c>
      <c r="H14" s="29">
        <v>2216093.89</v>
      </c>
      <c r="I14" s="29">
        <v>2216093.89</v>
      </c>
      <c r="J14" s="28" t="s">
        <v>46</v>
      </c>
      <c r="K14" s="30" t="s">
        <v>57</v>
      </c>
      <c r="L14" s="25" t="s">
        <v>105</v>
      </c>
      <c r="M14" s="35" t="s">
        <v>127</v>
      </c>
      <c r="N14" s="33" t="s">
        <v>128</v>
      </c>
      <c r="O14" s="33" t="s">
        <v>129</v>
      </c>
      <c r="P14" s="27" t="s">
        <v>130</v>
      </c>
      <c r="Q14" s="46" t="s">
        <v>131</v>
      </c>
      <c r="R14" s="40" t="s">
        <v>93</v>
      </c>
      <c r="S14" s="40" t="s">
        <v>132</v>
      </c>
    </row>
    <row r="15" spans="1:19" s="59" customFormat="1" ht="56.25" x14ac:dyDescent="0.2">
      <c r="A15" s="31" t="s">
        <v>42</v>
      </c>
      <c r="B15" s="26" t="s">
        <v>43</v>
      </c>
      <c r="C15" s="27" t="s">
        <v>44</v>
      </c>
      <c r="D15" s="28" t="s">
        <v>45</v>
      </c>
      <c r="E15" s="29">
        <v>3659552.6500000004</v>
      </c>
      <c r="F15" s="29">
        <v>3592854.65</v>
      </c>
      <c r="G15" s="29">
        <v>3295411.06</v>
      </c>
      <c r="H15" s="29">
        <v>3292322</v>
      </c>
      <c r="I15" s="29">
        <v>3292322</v>
      </c>
      <c r="J15" s="28" t="s">
        <v>46</v>
      </c>
      <c r="K15" s="30" t="s">
        <v>58</v>
      </c>
      <c r="L15" s="25" t="s">
        <v>100</v>
      </c>
      <c r="M15" s="47" t="s">
        <v>133</v>
      </c>
      <c r="N15" s="33" t="s">
        <v>134</v>
      </c>
      <c r="O15" s="33" t="s">
        <v>135</v>
      </c>
      <c r="P15" s="42" t="s">
        <v>136</v>
      </c>
      <c r="Q15" s="39">
        <v>0.92</v>
      </c>
      <c r="R15" s="40" t="s">
        <v>93</v>
      </c>
      <c r="S15" s="40" t="s">
        <v>137</v>
      </c>
    </row>
    <row r="16" spans="1:19" s="59" customFormat="1" ht="45" x14ac:dyDescent="0.2">
      <c r="A16" s="31" t="s">
        <v>42</v>
      </c>
      <c r="B16" s="26" t="s">
        <v>43</v>
      </c>
      <c r="C16" s="27" t="s">
        <v>44</v>
      </c>
      <c r="D16" s="28" t="s">
        <v>45</v>
      </c>
      <c r="E16" s="29">
        <v>1829776.32</v>
      </c>
      <c r="F16" s="29">
        <v>1796427.32</v>
      </c>
      <c r="G16" s="29">
        <v>1647705.53</v>
      </c>
      <c r="H16" s="29">
        <v>1646161</v>
      </c>
      <c r="I16" s="29">
        <v>1646161</v>
      </c>
      <c r="J16" s="28" t="s">
        <v>46</v>
      </c>
      <c r="K16" s="30" t="s">
        <v>59</v>
      </c>
      <c r="L16" s="25" t="s">
        <v>105</v>
      </c>
      <c r="M16" s="35" t="s">
        <v>138</v>
      </c>
      <c r="N16" s="33" t="s">
        <v>139</v>
      </c>
      <c r="O16" s="33" t="s">
        <v>139</v>
      </c>
      <c r="P16" s="27" t="s">
        <v>140</v>
      </c>
      <c r="Q16" s="27" t="s">
        <v>140</v>
      </c>
      <c r="R16" s="40" t="s">
        <v>93</v>
      </c>
      <c r="S16" s="40" t="s">
        <v>141</v>
      </c>
    </row>
    <row r="17" spans="1:19" s="59" customFormat="1" ht="45" x14ac:dyDescent="0.2">
      <c r="A17" s="31" t="s">
        <v>42</v>
      </c>
      <c r="B17" s="26" t="s">
        <v>43</v>
      </c>
      <c r="C17" s="27" t="s">
        <v>44</v>
      </c>
      <c r="D17" s="28" t="s">
        <v>45</v>
      </c>
      <c r="E17" s="29">
        <v>1829776.33</v>
      </c>
      <c r="F17" s="29">
        <v>1796427.33</v>
      </c>
      <c r="G17" s="29">
        <v>1647705.53</v>
      </c>
      <c r="H17" s="29">
        <v>1646161</v>
      </c>
      <c r="I17" s="29">
        <v>1646161</v>
      </c>
      <c r="J17" s="28" t="s">
        <v>46</v>
      </c>
      <c r="K17" s="30" t="s">
        <v>60</v>
      </c>
      <c r="L17" s="25" t="s">
        <v>105</v>
      </c>
      <c r="M17" s="35" t="s">
        <v>142</v>
      </c>
      <c r="N17" s="36">
        <v>1</v>
      </c>
      <c r="O17" s="36">
        <v>1</v>
      </c>
      <c r="P17" s="48">
        <v>1</v>
      </c>
      <c r="Q17" s="42">
        <v>1</v>
      </c>
      <c r="R17" s="40" t="s">
        <v>93</v>
      </c>
      <c r="S17" s="40" t="s">
        <v>143</v>
      </c>
    </row>
    <row r="18" spans="1:19" s="59" customFormat="1" ht="67.5" x14ac:dyDescent="0.2">
      <c r="A18" s="31" t="s">
        <v>42</v>
      </c>
      <c r="B18" s="26" t="s">
        <v>43</v>
      </c>
      <c r="C18" s="27" t="s">
        <v>44</v>
      </c>
      <c r="D18" s="28" t="s">
        <v>45</v>
      </c>
      <c r="E18" s="29">
        <v>8591924.4900000002</v>
      </c>
      <c r="F18" s="29">
        <v>9759349.6500000004</v>
      </c>
      <c r="G18" s="29">
        <v>9059053.6799999997</v>
      </c>
      <c r="H18" s="29">
        <v>9043370.1699999999</v>
      </c>
      <c r="I18" s="29">
        <v>9043370.1699999999</v>
      </c>
      <c r="J18" s="28" t="s">
        <v>46</v>
      </c>
      <c r="K18" s="30" t="s">
        <v>61</v>
      </c>
      <c r="L18" s="25" t="s">
        <v>100</v>
      </c>
      <c r="M18" s="49" t="s">
        <v>144</v>
      </c>
      <c r="N18" s="33" t="s">
        <v>145</v>
      </c>
      <c r="O18" s="33" t="s">
        <v>146</v>
      </c>
      <c r="P18" s="41" t="s">
        <v>147</v>
      </c>
      <c r="Q18" s="50">
        <v>0.92600000000000005</v>
      </c>
      <c r="R18" s="40" t="s">
        <v>93</v>
      </c>
      <c r="S18" s="40" t="s">
        <v>148</v>
      </c>
    </row>
    <row r="19" spans="1:19" s="59" customFormat="1" ht="56.25" x14ac:dyDescent="0.2">
      <c r="A19" s="31" t="s">
        <v>42</v>
      </c>
      <c r="B19" s="26" t="s">
        <v>43</v>
      </c>
      <c r="C19" s="27" t="s">
        <v>44</v>
      </c>
      <c r="D19" s="28" t="s">
        <v>45</v>
      </c>
      <c r="E19" s="29">
        <v>3738886.1</v>
      </c>
      <c r="F19" s="29">
        <v>4323223.68</v>
      </c>
      <c r="G19" s="29">
        <v>4125923.73</v>
      </c>
      <c r="H19" s="29">
        <v>4121293.85</v>
      </c>
      <c r="I19" s="29">
        <v>4121293.85</v>
      </c>
      <c r="J19" s="28" t="s">
        <v>46</v>
      </c>
      <c r="K19" s="30" t="s">
        <v>62</v>
      </c>
      <c r="L19" s="25" t="s">
        <v>105</v>
      </c>
      <c r="M19" s="35" t="s">
        <v>149</v>
      </c>
      <c r="N19" s="33" t="s">
        <v>150</v>
      </c>
      <c r="O19" s="37">
        <v>0.10539999999999999</v>
      </c>
      <c r="P19" s="41" t="s">
        <v>151</v>
      </c>
      <c r="Q19" s="41" t="s">
        <v>152</v>
      </c>
      <c r="R19" s="40" t="s">
        <v>93</v>
      </c>
      <c r="S19" s="40" t="s">
        <v>153</v>
      </c>
    </row>
    <row r="20" spans="1:19" s="59" customFormat="1" ht="33.75" x14ac:dyDescent="0.2">
      <c r="A20" s="31" t="s">
        <v>42</v>
      </c>
      <c r="B20" s="26" t="s">
        <v>43</v>
      </c>
      <c r="C20" s="27" t="s">
        <v>44</v>
      </c>
      <c r="D20" s="28" t="s">
        <v>45</v>
      </c>
      <c r="E20" s="29">
        <v>3738886.1</v>
      </c>
      <c r="F20" s="29">
        <v>4323223.68</v>
      </c>
      <c r="G20" s="29">
        <v>4125923.73</v>
      </c>
      <c r="H20" s="29">
        <v>4121293.85</v>
      </c>
      <c r="I20" s="29">
        <v>4121293.85</v>
      </c>
      <c r="J20" s="28" t="s">
        <v>46</v>
      </c>
      <c r="K20" s="30" t="s">
        <v>63</v>
      </c>
      <c r="L20" s="25" t="s">
        <v>105</v>
      </c>
      <c r="M20" s="35" t="s">
        <v>154</v>
      </c>
      <c r="N20" s="33" t="s">
        <v>155</v>
      </c>
      <c r="O20" s="36">
        <v>0.46</v>
      </c>
      <c r="P20" s="27" t="s">
        <v>156</v>
      </c>
      <c r="Q20" s="51" t="s">
        <v>157</v>
      </c>
      <c r="R20" s="40" t="s">
        <v>93</v>
      </c>
      <c r="S20" s="40" t="s">
        <v>158</v>
      </c>
    </row>
    <row r="21" spans="1:19" s="59" customFormat="1" ht="45" x14ac:dyDescent="0.2">
      <c r="A21" s="31" t="s">
        <v>42</v>
      </c>
      <c r="B21" s="26" t="s">
        <v>43</v>
      </c>
      <c r="C21" s="27" t="s">
        <v>44</v>
      </c>
      <c r="D21" s="28" t="s">
        <v>45</v>
      </c>
      <c r="E21" s="29">
        <v>557076.14</v>
      </c>
      <c r="F21" s="29">
        <v>556451.14</v>
      </c>
      <c r="G21" s="29">
        <v>403603.11</v>
      </c>
      <c r="H21" s="29">
        <v>400391.23</v>
      </c>
      <c r="I21" s="29">
        <v>400391.23</v>
      </c>
      <c r="J21" s="28" t="s">
        <v>46</v>
      </c>
      <c r="K21" s="30" t="s">
        <v>64</v>
      </c>
      <c r="L21" s="25" t="s">
        <v>105</v>
      </c>
      <c r="M21" s="35" t="s">
        <v>159</v>
      </c>
      <c r="N21" s="33" t="s">
        <v>160</v>
      </c>
      <c r="O21" s="33" t="s">
        <v>161</v>
      </c>
      <c r="P21" s="27" t="s">
        <v>162</v>
      </c>
      <c r="Q21" s="27" t="s">
        <v>163</v>
      </c>
      <c r="R21" s="40" t="s">
        <v>93</v>
      </c>
      <c r="S21" s="40" t="s">
        <v>164</v>
      </c>
    </row>
    <row r="22" spans="1:19" s="59" customFormat="1" ht="78.75" x14ac:dyDescent="0.2">
      <c r="A22" s="31" t="s">
        <v>42</v>
      </c>
      <c r="B22" s="26" t="s">
        <v>43</v>
      </c>
      <c r="C22" s="27" t="s">
        <v>44</v>
      </c>
      <c r="D22" s="28" t="s">
        <v>45</v>
      </c>
      <c r="E22" s="29">
        <v>557076.15</v>
      </c>
      <c r="F22" s="29">
        <v>556451.15</v>
      </c>
      <c r="G22" s="29">
        <v>403603.11</v>
      </c>
      <c r="H22" s="29">
        <v>400391.24</v>
      </c>
      <c r="I22" s="29">
        <v>400391.24</v>
      </c>
      <c r="J22" s="28" t="s">
        <v>46</v>
      </c>
      <c r="K22" s="30" t="s">
        <v>65</v>
      </c>
      <c r="L22" s="25" t="s">
        <v>105</v>
      </c>
      <c r="M22" s="35" t="s">
        <v>165</v>
      </c>
      <c r="N22" s="33" t="s">
        <v>166</v>
      </c>
      <c r="O22" s="37">
        <v>0.11849999999999999</v>
      </c>
      <c r="P22" s="27" t="s">
        <v>167</v>
      </c>
      <c r="Q22" s="27" t="s">
        <v>168</v>
      </c>
      <c r="R22" s="40" t="s">
        <v>93</v>
      </c>
      <c r="S22" s="40" t="s">
        <v>169</v>
      </c>
    </row>
    <row r="23" spans="1:19" s="59" customFormat="1" ht="33.75" x14ac:dyDescent="0.2">
      <c r="A23" s="25" t="s">
        <v>66</v>
      </c>
      <c r="B23" s="26" t="s">
        <v>67</v>
      </c>
      <c r="C23" s="27" t="s">
        <v>44</v>
      </c>
      <c r="D23" s="28" t="s">
        <v>45</v>
      </c>
      <c r="E23" s="29">
        <v>48115133.789999999</v>
      </c>
      <c r="F23" s="29">
        <v>61893038.729999997</v>
      </c>
      <c r="G23" s="29">
        <v>52784383.829999998</v>
      </c>
      <c r="H23" s="29">
        <v>51944721.82</v>
      </c>
      <c r="I23" s="29">
        <v>51944721.82</v>
      </c>
      <c r="J23" s="28" t="s">
        <v>46</v>
      </c>
      <c r="K23" s="30" t="s">
        <v>68</v>
      </c>
      <c r="L23" s="25" t="s">
        <v>89</v>
      </c>
      <c r="M23" s="47" t="s">
        <v>170</v>
      </c>
      <c r="N23" s="36" t="s">
        <v>171</v>
      </c>
      <c r="O23" s="37">
        <v>0.22370000000000001</v>
      </c>
      <c r="P23" s="27" t="s">
        <v>172</v>
      </c>
      <c r="Q23" s="52" t="s">
        <v>173</v>
      </c>
      <c r="R23" s="40" t="s">
        <v>93</v>
      </c>
      <c r="S23" s="40" t="s">
        <v>174</v>
      </c>
    </row>
    <row r="24" spans="1:19" s="59" customFormat="1" ht="56.25" x14ac:dyDescent="0.2">
      <c r="A24" s="31" t="s">
        <v>66</v>
      </c>
      <c r="B24" s="26" t="s">
        <v>67</v>
      </c>
      <c r="C24" s="27" t="s">
        <v>44</v>
      </c>
      <c r="D24" s="28" t="s">
        <v>45</v>
      </c>
      <c r="E24" s="29">
        <v>48115133.789999999</v>
      </c>
      <c r="F24" s="29">
        <v>61893038.729999997</v>
      </c>
      <c r="G24" s="29">
        <v>52784383.829999998</v>
      </c>
      <c r="H24" s="29">
        <v>51944721.82</v>
      </c>
      <c r="I24" s="29">
        <v>51944721.82</v>
      </c>
      <c r="J24" s="28" t="s">
        <v>46</v>
      </c>
      <c r="K24" s="30" t="s">
        <v>69</v>
      </c>
      <c r="L24" s="31" t="s">
        <v>95</v>
      </c>
      <c r="M24" s="47" t="s">
        <v>175</v>
      </c>
      <c r="N24" s="33" t="s">
        <v>176</v>
      </c>
      <c r="O24" s="33" t="s">
        <v>177</v>
      </c>
      <c r="P24" s="27" t="s">
        <v>178</v>
      </c>
      <c r="Q24" s="46" t="s">
        <v>179</v>
      </c>
      <c r="R24" s="40" t="s">
        <v>93</v>
      </c>
      <c r="S24" s="40" t="s">
        <v>180</v>
      </c>
    </row>
    <row r="25" spans="1:19" s="59" customFormat="1" ht="56.25" x14ac:dyDescent="0.2">
      <c r="A25" s="31" t="s">
        <v>66</v>
      </c>
      <c r="B25" s="26" t="s">
        <v>67</v>
      </c>
      <c r="C25" s="27" t="s">
        <v>44</v>
      </c>
      <c r="D25" s="28" t="s">
        <v>45</v>
      </c>
      <c r="E25" s="29">
        <v>48115133.789999999</v>
      </c>
      <c r="F25" s="29">
        <v>61893038.729999997</v>
      </c>
      <c r="G25" s="29">
        <v>52784383.829999998</v>
      </c>
      <c r="H25" s="29">
        <v>51944721.82</v>
      </c>
      <c r="I25" s="29">
        <v>51944721.82</v>
      </c>
      <c r="J25" s="28" t="s">
        <v>46</v>
      </c>
      <c r="K25" s="30" t="s">
        <v>70</v>
      </c>
      <c r="L25" s="25" t="s">
        <v>100</v>
      </c>
      <c r="M25" s="47" t="s">
        <v>181</v>
      </c>
      <c r="N25" s="33" t="s">
        <v>182</v>
      </c>
      <c r="O25" s="33" t="s">
        <v>183</v>
      </c>
      <c r="P25" s="41" t="s">
        <v>184</v>
      </c>
      <c r="Q25" s="41" t="s">
        <v>185</v>
      </c>
      <c r="R25" s="40" t="s">
        <v>93</v>
      </c>
      <c r="S25" s="40" t="s">
        <v>186</v>
      </c>
    </row>
    <row r="26" spans="1:19" s="59" customFormat="1" ht="56.25" x14ac:dyDescent="0.2">
      <c r="A26" s="31" t="s">
        <v>66</v>
      </c>
      <c r="B26" s="26" t="s">
        <v>67</v>
      </c>
      <c r="C26" s="27" t="s">
        <v>44</v>
      </c>
      <c r="D26" s="28" t="s">
        <v>45</v>
      </c>
      <c r="E26" s="29">
        <v>12777220.619999999</v>
      </c>
      <c r="F26" s="29">
        <v>13037354.529999999</v>
      </c>
      <c r="G26" s="29">
        <v>11720244.26</v>
      </c>
      <c r="H26" s="29">
        <v>11610322.01</v>
      </c>
      <c r="I26" s="29">
        <v>11610322.01</v>
      </c>
      <c r="J26" s="28" t="s">
        <v>46</v>
      </c>
      <c r="K26" s="30" t="s">
        <v>71</v>
      </c>
      <c r="L26" s="25" t="s">
        <v>105</v>
      </c>
      <c r="M26" s="47" t="s">
        <v>187</v>
      </c>
      <c r="N26" s="36">
        <v>1</v>
      </c>
      <c r="O26" s="36">
        <v>1</v>
      </c>
      <c r="P26" s="27" t="s">
        <v>188</v>
      </c>
      <c r="Q26" s="27" t="s">
        <v>188</v>
      </c>
      <c r="R26" s="40" t="s">
        <v>93</v>
      </c>
      <c r="S26" s="40" t="s">
        <v>189</v>
      </c>
    </row>
    <row r="27" spans="1:19" s="59" customFormat="1" ht="56.25" x14ac:dyDescent="0.2">
      <c r="A27" s="25" t="s">
        <v>66</v>
      </c>
      <c r="B27" s="26" t="s">
        <v>67</v>
      </c>
      <c r="C27" s="27" t="s">
        <v>44</v>
      </c>
      <c r="D27" s="28" t="s">
        <v>45</v>
      </c>
      <c r="E27" s="29">
        <v>12436602.33</v>
      </c>
      <c r="F27" s="29">
        <f>27777306.94-8927794.79</f>
        <v>18849512.150000002</v>
      </c>
      <c r="G27" s="29">
        <f>23475830.43-5269229.19</f>
        <v>18206601.239999998</v>
      </c>
      <c r="H27" s="29">
        <f>23408779.01-5269229.19</f>
        <v>18139549.82</v>
      </c>
      <c r="I27" s="29">
        <f>23408779.01-5269229.19</f>
        <v>18139549.82</v>
      </c>
      <c r="J27" s="28" t="s">
        <v>46</v>
      </c>
      <c r="K27" s="30" t="s">
        <v>72</v>
      </c>
      <c r="L27" s="25" t="s">
        <v>105</v>
      </c>
      <c r="M27" s="47" t="s">
        <v>190</v>
      </c>
      <c r="N27" s="36" t="s">
        <v>191</v>
      </c>
      <c r="O27" s="36">
        <v>0.97350000000000003</v>
      </c>
      <c r="P27" s="42" t="s">
        <v>192</v>
      </c>
      <c r="Q27" s="39" t="s">
        <v>193</v>
      </c>
      <c r="R27" s="40" t="s">
        <v>93</v>
      </c>
      <c r="S27" s="40" t="s">
        <v>194</v>
      </c>
    </row>
    <row r="28" spans="1:19" s="59" customFormat="1" ht="56.25" x14ac:dyDescent="0.2">
      <c r="A28" s="31" t="s">
        <v>66</v>
      </c>
      <c r="B28" s="33" t="s">
        <v>67</v>
      </c>
      <c r="C28" s="27" t="s">
        <v>44</v>
      </c>
      <c r="D28" s="28" t="s">
        <v>45</v>
      </c>
      <c r="E28" s="29">
        <v>1672310</v>
      </c>
      <c r="F28" s="29">
        <v>1145870.77</v>
      </c>
      <c r="G28" s="29">
        <v>906691.09</v>
      </c>
      <c r="H28" s="29">
        <v>886307.42</v>
      </c>
      <c r="I28" s="29">
        <v>886307.42</v>
      </c>
      <c r="J28" s="28" t="s">
        <v>46</v>
      </c>
      <c r="K28" s="34" t="s">
        <v>73</v>
      </c>
      <c r="L28" s="25" t="s">
        <v>105</v>
      </c>
      <c r="M28" s="53" t="s">
        <v>195</v>
      </c>
      <c r="N28" s="33" t="s">
        <v>196</v>
      </c>
      <c r="O28" s="37">
        <v>4.2599999999999999E-2</v>
      </c>
      <c r="P28" s="41">
        <v>1</v>
      </c>
      <c r="Q28" s="46" t="s">
        <v>197</v>
      </c>
      <c r="R28" s="40" t="s">
        <v>93</v>
      </c>
      <c r="S28" s="40" t="s">
        <v>198</v>
      </c>
    </row>
    <row r="29" spans="1:19" s="59" customFormat="1" ht="67.5" x14ac:dyDescent="0.2">
      <c r="A29" s="25" t="s">
        <v>66</v>
      </c>
      <c r="B29" s="33" t="s">
        <v>67</v>
      </c>
      <c r="C29" s="27" t="s">
        <v>44</v>
      </c>
      <c r="D29" s="28" t="s">
        <v>45</v>
      </c>
      <c r="E29" s="29">
        <v>5069534.6899999995</v>
      </c>
      <c r="F29" s="29">
        <v>5075534.6900000004</v>
      </c>
      <c r="G29" s="29">
        <v>4401806.33</v>
      </c>
      <c r="H29" s="29">
        <v>4286295.21</v>
      </c>
      <c r="I29" s="29">
        <v>4286295.21</v>
      </c>
      <c r="J29" s="28" t="s">
        <v>46</v>
      </c>
      <c r="K29" s="34" t="s">
        <v>74</v>
      </c>
      <c r="L29" s="25" t="s">
        <v>105</v>
      </c>
      <c r="M29" s="35" t="s">
        <v>199</v>
      </c>
      <c r="N29" s="33" t="s">
        <v>200</v>
      </c>
      <c r="O29" s="36">
        <v>0.98</v>
      </c>
      <c r="P29" s="42" t="s">
        <v>201</v>
      </c>
      <c r="Q29" s="54">
        <v>0.98</v>
      </c>
      <c r="R29" s="40" t="s">
        <v>93</v>
      </c>
      <c r="S29" s="40" t="s">
        <v>202</v>
      </c>
    </row>
    <row r="30" spans="1:19" s="59" customFormat="1" ht="78.75" x14ac:dyDescent="0.2">
      <c r="A30" s="25" t="s">
        <v>66</v>
      </c>
      <c r="B30" s="33" t="s">
        <v>67</v>
      </c>
      <c r="C30" s="27" t="s">
        <v>44</v>
      </c>
      <c r="D30" s="28" t="s">
        <v>45</v>
      </c>
      <c r="E30" s="29">
        <v>9269496.3699999992</v>
      </c>
      <c r="F30" s="29">
        <v>9735651.3699999992</v>
      </c>
      <c r="G30" s="29">
        <v>7991356.7300000004</v>
      </c>
      <c r="H30" s="29">
        <v>7577047.2800000003</v>
      </c>
      <c r="I30" s="29">
        <v>7577047.2800000003</v>
      </c>
      <c r="J30" s="28" t="s">
        <v>46</v>
      </c>
      <c r="K30" s="30" t="s">
        <v>75</v>
      </c>
      <c r="L30" s="25" t="s">
        <v>105</v>
      </c>
      <c r="M30" s="35" t="s">
        <v>203</v>
      </c>
      <c r="N30" s="33" t="s">
        <v>204</v>
      </c>
      <c r="O30" s="37">
        <v>0.17069999999999999</v>
      </c>
      <c r="P30" s="27" t="s">
        <v>205</v>
      </c>
      <c r="Q30" s="39">
        <v>0.17069999999999999</v>
      </c>
      <c r="R30" s="40" t="s">
        <v>93</v>
      </c>
      <c r="S30" s="40" t="s">
        <v>206</v>
      </c>
    </row>
    <row r="31" spans="1:19" s="59" customFormat="1" ht="45" x14ac:dyDescent="0.2">
      <c r="A31" s="25" t="s">
        <v>66</v>
      </c>
      <c r="B31" s="33" t="s">
        <v>67</v>
      </c>
      <c r="C31" s="27" t="s">
        <v>44</v>
      </c>
      <c r="D31" s="28" t="s">
        <v>45</v>
      </c>
      <c r="E31" s="29">
        <v>5080320.4300000006</v>
      </c>
      <c r="F31" s="29">
        <v>5121320.43</v>
      </c>
      <c r="G31" s="29">
        <v>4288454.99</v>
      </c>
      <c r="H31" s="29">
        <v>4175970.89</v>
      </c>
      <c r="I31" s="29">
        <v>4175970.89</v>
      </c>
      <c r="J31" s="28" t="s">
        <v>46</v>
      </c>
      <c r="K31" s="30" t="s">
        <v>76</v>
      </c>
      <c r="L31" s="25" t="s">
        <v>105</v>
      </c>
      <c r="M31" s="35" t="s">
        <v>207</v>
      </c>
      <c r="N31" s="33" t="s">
        <v>208</v>
      </c>
      <c r="O31" s="33" t="s">
        <v>209</v>
      </c>
      <c r="P31" s="27" t="s">
        <v>210</v>
      </c>
      <c r="Q31" s="27" t="s">
        <v>210</v>
      </c>
      <c r="R31" s="40" t="s">
        <v>93</v>
      </c>
      <c r="S31" s="40" t="s">
        <v>211</v>
      </c>
    </row>
    <row r="32" spans="1:19" s="59" customFormat="1" ht="45" x14ac:dyDescent="0.2">
      <c r="A32" s="25" t="s">
        <v>66</v>
      </c>
      <c r="B32" s="33" t="s">
        <v>67</v>
      </c>
      <c r="C32" s="27" t="s">
        <v>44</v>
      </c>
      <c r="D32" s="28" t="s">
        <v>45</v>
      </c>
      <c r="E32" s="29">
        <v>1809649.35</v>
      </c>
      <c r="F32" s="29">
        <v>8927794.7899999991</v>
      </c>
      <c r="G32" s="29">
        <v>5269229.1900000004</v>
      </c>
      <c r="H32" s="29">
        <v>5269229.1900000004</v>
      </c>
      <c r="I32" s="29">
        <v>5269229.1900000004</v>
      </c>
      <c r="J32" s="28" t="s">
        <v>46</v>
      </c>
      <c r="K32" s="30" t="s">
        <v>77</v>
      </c>
      <c r="L32" s="25" t="s">
        <v>105</v>
      </c>
      <c r="M32" s="47" t="s">
        <v>212</v>
      </c>
      <c r="N32" s="36">
        <v>0.85</v>
      </c>
      <c r="O32" s="36">
        <v>1</v>
      </c>
      <c r="P32" s="33" t="s">
        <v>213</v>
      </c>
      <c r="Q32" s="50" t="s">
        <v>214</v>
      </c>
      <c r="R32" s="40" t="s">
        <v>93</v>
      </c>
      <c r="S32" s="40" t="s">
        <v>215</v>
      </c>
    </row>
    <row r="33" spans="1:19" s="59" customFormat="1" ht="56.25" x14ac:dyDescent="0.2">
      <c r="A33" s="25" t="s">
        <v>78</v>
      </c>
      <c r="B33" s="33" t="s">
        <v>79</v>
      </c>
      <c r="C33" s="27" t="s">
        <v>44</v>
      </c>
      <c r="D33" s="28" t="s">
        <v>45</v>
      </c>
      <c r="E33" s="29">
        <v>4452396.46</v>
      </c>
      <c r="F33" s="29">
        <v>3198879.94</v>
      </c>
      <c r="G33" s="29">
        <v>2641879.81</v>
      </c>
      <c r="H33" s="29">
        <v>2641879.81</v>
      </c>
      <c r="I33" s="29">
        <v>2641879.81</v>
      </c>
      <c r="J33" s="28" t="s">
        <v>46</v>
      </c>
      <c r="K33" s="32" t="s">
        <v>80</v>
      </c>
      <c r="L33" s="25" t="s">
        <v>89</v>
      </c>
      <c r="M33" s="35" t="s">
        <v>216</v>
      </c>
      <c r="N33" s="36">
        <v>0.08</v>
      </c>
      <c r="O33" s="37">
        <v>8.8000000000000005E-3</v>
      </c>
      <c r="P33" s="27" t="s">
        <v>217</v>
      </c>
      <c r="Q33" s="46" t="s">
        <v>218</v>
      </c>
      <c r="R33" s="40" t="s">
        <v>93</v>
      </c>
      <c r="S33" s="40" t="s">
        <v>219</v>
      </c>
    </row>
    <row r="34" spans="1:19" s="59" customFormat="1" ht="56.25" x14ac:dyDescent="0.2">
      <c r="A34" s="25" t="s">
        <v>78</v>
      </c>
      <c r="B34" s="33" t="s">
        <v>79</v>
      </c>
      <c r="C34" s="27" t="s">
        <v>44</v>
      </c>
      <c r="D34" s="28" t="s">
        <v>45</v>
      </c>
      <c r="E34" s="29">
        <v>4452396.46</v>
      </c>
      <c r="F34" s="29">
        <v>3198879.94</v>
      </c>
      <c r="G34" s="29">
        <v>2641879.81</v>
      </c>
      <c r="H34" s="29">
        <v>2641879.81</v>
      </c>
      <c r="I34" s="29">
        <v>2641879.81</v>
      </c>
      <c r="J34" s="28" t="s">
        <v>46</v>
      </c>
      <c r="K34" s="30" t="s">
        <v>81</v>
      </c>
      <c r="L34" s="31" t="s">
        <v>95</v>
      </c>
      <c r="M34" s="35" t="s">
        <v>220</v>
      </c>
      <c r="N34" s="36">
        <v>0.1</v>
      </c>
      <c r="O34" s="55" t="s">
        <v>221</v>
      </c>
      <c r="P34" s="42" t="s">
        <v>222</v>
      </c>
      <c r="Q34" s="56" t="s">
        <v>223</v>
      </c>
      <c r="R34" s="40" t="s">
        <v>93</v>
      </c>
      <c r="S34" s="40" t="s">
        <v>224</v>
      </c>
    </row>
    <row r="35" spans="1:19" s="59" customFormat="1" ht="56.25" x14ac:dyDescent="0.2">
      <c r="A35" s="25" t="s">
        <v>78</v>
      </c>
      <c r="B35" s="33" t="s">
        <v>79</v>
      </c>
      <c r="C35" s="27" t="s">
        <v>44</v>
      </c>
      <c r="D35" s="28" t="s">
        <v>45</v>
      </c>
      <c r="E35" s="29">
        <v>4452396.46</v>
      </c>
      <c r="F35" s="29">
        <v>3198879.94</v>
      </c>
      <c r="G35" s="29">
        <v>2641879.81</v>
      </c>
      <c r="H35" s="29">
        <v>2641879.81</v>
      </c>
      <c r="I35" s="29">
        <v>2641879.81</v>
      </c>
      <c r="J35" s="28" t="s">
        <v>46</v>
      </c>
      <c r="K35" s="30" t="s">
        <v>82</v>
      </c>
      <c r="L35" s="25" t="s">
        <v>100</v>
      </c>
      <c r="M35" s="35" t="s">
        <v>225</v>
      </c>
      <c r="N35" s="36">
        <v>0.85</v>
      </c>
      <c r="O35" s="36">
        <v>0.84</v>
      </c>
      <c r="P35" s="27" t="s">
        <v>226</v>
      </c>
      <c r="Q35" s="54">
        <v>0.84</v>
      </c>
      <c r="R35" s="40" t="s">
        <v>93</v>
      </c>
      <c r="S35" s="40" t="s">
        <v>227</v>
      </c>
    </row>
    <row r="36" spans="1:19" s="59" customFormat="1" ht="78.75" x14ac:dyDescent="0.2">
      <c r="A36" s="25" t="s">
        <v>78</v>
      </c>
      <c r="B36" s="33" t="s">
        <v>79</v>
      </c>
      <c r="C36" s="27" t="s">
        <v>44</v>
      </c>
      <c r="D36" s="28" t="s">
        <v>45</v>
      </c>
      <c r="E36" s="29">
        <v>226913.89</v>
      </c>
      <c r="F36" s="29">
        <v>214113.89</v>
      </c>
      <c r="G36" s="29">
        <v>73071.990000000005</v>
      </c>
      <c r="H36" s="29">
        <v>73071.990000000005</v>
      </c>
      <c r="I36" s="29">
        <v>73071.990000000005</v>
      </c>
      <c r="J36" s="28" t="s">
        <v>46</v>
      </c>
      <c r="K36" s="30" t="s">
        <v>83</v>
      </c>
      <c r="L36" s="25" t="s">
        <v>105</v>
      </c>
      <c r="M36" s="35" t="s">
        <v>228</v>
      </c>
      <c r="N36" s="36" t="s">
        <v>229</v>
      </c>
      <c r="O36" s="36" t="s">
        <v>230</v>
      </c>
      <c r="P36" s="42" t="s">
        <v>231</v>
      </c>
      <c r="Q36" s="46" t="s">
        <v>232</v>
      </c>
      <c r="R36" s="40" t="s">
        <v>93</v>
      </c>
      <c r="S36" s="40" t="s">
        <v>233</v>
      </c>
    </row>
    <row r="37" spans="1:19" s="59" customFormat="1" ht="56.25" x14ac:dyDescent="0.2">
      <c r="A37" s="25" t="s">
        <v>78</v>
      </c>
      <c r="B37" s="33" t="s">
        <v>79</v>
      </c>
      <c r="C37" s="27" t="s">
        <v>44</v>
      </c>
      <c r="D37" s="28" t="s">
        <v>45</v>
      </c>
      <c r="E37" s="29">
        <v>2572128.27</v>
      </c>
      <c r="F37" s="29">
        <v>1336041.08</v>
      </c>
      <c r="G37" s="29">
        <v>1299797.1499999999</v>
      </c>
      <c r="H37" s="29">
        <v>1299797.1499999999</v>
      </c>
      <c r="I37" s="29">
        <v>1299797.1499999999</v>
      </c>
      <c r="J37" s="28" t="s">
        <v>46</v>
      </c>
      <c r="K37" s="30" t="s">
        <v>84</v>
      </c>
      <c r="L37" s="25" t="s">
        <v>105</v>
      </c>
      <c r="M37" s="35" t="s">
        <v>234</v>
      </c>
      <c r="N37" s="36">
        <v>1</v>
      </c>
      <c r="O37" s="36">
        <v>1</v>
      </c>
      <c r="P37" s="42">
        <v>1</v>
      </c>
      <c r="Q37" s="54">
        <v>1</v>
      </c>
      <c r="R37" s="40" t="s">
        <v>93</v>
      </c>
      <c r="S37" s="40" t="s">
        <v>235</v>
      </c>
    </row>
    <row r="38" spans="1:19" s="59" customFormat="1" ht="67.5" x14ac:dyDescent="0.2">
      <c r="A38" s="25" t="s">
        <v>78</v>
      </c>
      <c r="B38" s="33" t="s">
        <v>79</v>
      </c>
      <c r="C38" s="27" t="s">
        <v>44</v>
      </c>
      <c r="D38" s="28" t="s">
        <v>45</v>
      </c>
      <c r="E38" s="29">
        <f>162985.75+257453.97</f>
        <v>420439.72</v>
      </c>
      <c r="F38" s="29">
        <f>181779.5+113453.97</f>
        <v>295233.46999999997</v>
      </c>
      <c r="G38" s="29">
        <f>156386.31+18207.09</f>
        <v>174593.4</v>
      </c>
      <c r="H38" s="29">
        <f t="shared" ref="H38:I38" si="1">156386.31+18207.09</f>
        <v>174593.4</v>
      </c>
      <c r="I38" s="29">
        <f t="shared" si="1"/>
        <v>174593.4</v>
      </c>
      <c r="J38" s="28" t="s">
        <v>46</v>
      </c>
      <c r="K38" s="30" t="s">
        <v>85</v>
      </c>
      <c r="L38" s="25" t="s">
        <v>105</v>
      </c>
      <c r="M38" s="35" t="s">
        <v>236</v>
      </c>
      <c r="N38" s="36">
        <v>1</v>
      </c>
      <c r="O38" s="36">
        <v>0.93</v>
      </c>
      <c r="P38" s="42" t="s">
        <v>237</v>
      </c>
      <c r="Q38" s="54">
        <v>0.93</v>
      </c>
      <c r="R38" s="40" t="s">
        <v>93</v>
      </c>
      <c r="S38" s="57" t="s">
        <v>238</v>
      </c>
    </row>
    <row r="39" spans="1:19" s="59" customFormat="1" ht="56.25" x14ac:dyDescent="0.2">
      <c r="A39" s="25" t="s">
        <v>78</v>
      </c>
      <c r="B39" s="33" t="s">
        <v>79</v>
      </c>
      <c r="C39" s="27" t="s">
        <v>44</v>
      </c>
      <c r="D39" s="28" t="s">
        <v>45</v>
      </c>
      <c r="E39" s="29">
        <f>162985.76+112629.52</f>
        <v>275615.28000000003</v>
      </c>
      <c r="F39" s="29">
        <f>181779.51+112629.52</f>
        <v>294409.03000000003</v>
      </c>
      <c r="G39" s="29">
        <f>156386.32+11790.54</f>
        <v>168176.86000000002</v>
      </c>
      <c r="H39" s="29">
        <f>156386.32+11790.54</f>
        <v>168176.86000000002</v>
      </c>
      <c r="I39" s="29">
        <f>156386.32+11790.54</f>
        <v>168176.86000000002</v>
      </c>
      <c r="J39" s="28" t="s">
        <v>46</v>
      </c>
      <c r="K39" s="30" t="s">
        <v>86</v>
      </c>
      <c r="L39" s="25" t="s">
        <v>105</v>
      </c>
      <c r="M39" s="35" t="s">
        <v>239</v>
      </c>
      <c r="N39" s="36" t="s">
        <v>240</v>
      </c>
      <c r="O39" s="36">
        <v>0.93</v>
      </c>
      <c r="P39" s="42" t="s">
        <v>237</v>
      </c>
      <c r="Q39" s="54">
        <v>0.93</v>
      </c>
      <c r="R39" s="40" t="s">
        <v>93</v>
      </c>
      <c r="S39" s="40" t="s">
        <v>241</v>
      </c>
    </row>
    <row r="40" spans="1:19" s="59" customFormat="1" ht="56.25" x14ac:dyDescent="0.2">
      <c r="A40" s="25" t="s">
        <v>78</v>
      </c>
      <c r="B40" s="33" t="s">
        <v>79</v>
      </c>
      <c r="C40" s="27" t="s">
        <v>44</v>
      </c>
      <c r="D40" s="28" t="s">
        <v>45</v>
      </c>
      <c r="E40" s="29">
        <v>817754.71</v>
      </c>
      <c r="F40" s="29">
        <v>906337.88</v>
      </c>
      <c r="G40" s="29">
        <v>885371.54</v>
      </c>
      <c r="H40" s="29">
        <v>885371.54</v>
      </c>
      <c r="I40" s="29">
        <v>885371.54</v>
      </c>
      <c r="J40" s="28" t="s">
        <v>46</v>
      </c>
      <c r="K40" s="30" t="s">
        <v>87</v>
      </c>
      <c r="L40" s="25" t="s">
        <v>105</v>
      </c>
      <c r="M40" s="35" t="s">
        <v>242</v>
      </c>
      <c r="N40" s="33" t="s">
        <v>243</v>
      </c>
      <c r="O40" s="58" t="s">
        <v>244</v>
      </c>
      <c r="P40" s="27" t="s">
        <v>245</v>
      </c>
      <c r="Q40" s="46" t="s">
        <v>246</v>
      </c>
      <c r="R40" s="40" t="s">
        <v>93</v>
      </c>
      <c r="S40" s="40" t="s">
        <v>247</v>
      </c>
    </row>
    <row r="41" spans="1:19" s="59" customFormat="1" ht="56.25" x14ac:dyDescent="0.2">
      <c r="A41" s="25" t="s">
        <v>78</v>
      </c>
      <c r="B41" s="33" t="s">
        <v>79</v>
      </c>
      <c r="C41" s="27" t="s">
        <v>44</v>
      </c>
      <c r="D41" s="28" t="s">
        <v>45</v>
      </c>
      <c r="E41" s="29">
        <f>49421.31+90123.28</f>
        <v>139544.59</v>
      </c>
      <c r="F41" s="29">
        <f>148744.59+4000</f>
        <v>152744.59</v>
      </c>
      <c r="G41" s="29">
        <f>38521.47+2347.4</f>
        <v>40868.870000000003</v>
      </c>
      <c r="H41" s="29">
        <f>38521.47+2347.4</f>
        <v>40868.870000000003</v>
      </c>
      <c r="I41" s="29">
        <f>38521.47+2347.4</f>
        <v>40868.870000000003</v>
      </c>
      <c r="J41" s="28" t="s">
        <v>46</v>
      </c>
      <c r="K41" s="34" t="s">
        <v>88</v>
      </c>
      <c r="L41" s="25" t="s">
        <v>105</v>
      </c>
      <c r="M41" s="35" t="s">
        <v>248</v>
      </c>
      <c r="N41" s="33" t="s">
        <v>97</v>
      </c>
      <c r="O41" s="36">
        <v>0.96</v>
      </c>
      <c r="P41" s="42" t="s">
        <v>249</v>
      </c>
      <c r="Q41" s="46" t="s">
        <v>250</v>
      </c>
      <c r="R41" s="40" t="s">
        <v>93</v>
      </c>
      <c r="S41" s="40" t="s">
        <v>251</v>
      </c>
    </row>
  </sheetData>
  <mergeCells count="16">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8" sqref="A8"/>
    </sheetView>
  </sheetViews>
  <sheetFormatPr baseColWidth="10" defaultColWidth="143.6640625" defaultRowHeight="15.75" x14ac:dyDescent="0.2"/>
  <cols>
    <col min="1" max="16384" width="143.6640625" style="9"/>
  </cols>
  <sheetData>
    <row r="1" spans="1:1" x14ac:dyDescent="0.2">
      <c r="A1" s="8" t="s">
        <v>0</v>
      </c>
    </row>
    <row r="2" spans="1:1" ht="78.75" x14ac:dyDescent="0.2">
      <c r="A2" s="6" t="s">
        <v>35</v>
      </c>
    </row>
    <row r="3" spans="1:1" ht="31.5" x14ac:dyDescent="0.2">
      <c r="A3" s="6" t="s">
        <v>36</v>
      </c>
    </row>
    <row r="4" spans="1:1" x14ac:dyDescent="0.2">
      <c r="A4" s="6" t="s">
        <v>14</v>
      </c>
    </row>
    <row r="5" spans="1:1" ht="31.5" x14ac:dyDescent="0.2">
      <c r="A5" s="6" t="s">
        <v>15</v>
      </c>
    </row>
    <row r="6" spans="1:1" x14ac:dyDescent="0.2">
      <c r="A6" s="7" t="s">
        <v>16</v>
      </c>
    </row>
    <row r="7" spans="1:1" x14ac:dyDescent="0.2">
      <c r="A7" s="7" t="s">
        <v>17</v>
      </c>
    </row>
    <row r="8" spans="1:1" x14ac:dyDescent="0.2">
      <c r="A8" s="7" t="s">
        <v>18</v>
      </c>
    </row>
    <row r="9" spans="1:1" x14ac:dyDescent="0.2">
      <c r="A9" s="7" t="s">
        <v>19</v>
      </c>
    </row>
    <row r="10" spans="1:1" x14ac:dyDescent="0.2">
      <c r="A10" s="7" t="s">
        <v>20</v>
      </c>
    </row>
    <row r="11" spans="1:1" x14ac:dyDescent="0.2">
      <c r="A11" s="6" t="s">
        <v>21</v>
      </c>
    </row>
    <row r="12" spans="1:1" x14ac:dyDescent="0.2">
      <c r="A12" s="6" t="s">
        <v>22</v>
      </c>
    </row>
    <row r="13" spans="1:1" x14ac:dyDescent="0.2">
      <c r="A13" s="6" t="s">
        <v>29</v>
      </c>
    </row>
    <row r="14" spans="1:1" x14ac:dyDescent="0.2">
      <c r="A14" s="6" t="s">
        <v>30</v>
      </c>
    </row>
    <row r="15" spans="1:1" x14ac:dyDescent="0.2">
      <c r="A15" s="10" t="s">
        <v>31</v>
      </c>
    </row>
    <row r="16" spans="1:1" x14ac:dyDescent="0.2">
      <c r="A16" s="10" t="s">
        <v>32</v>
      </c>
    </row>
    <row r="17" spans="1:1" x14ac:dyDescent="0.2">
      <c r="A17" s="10" t="s">
        <v>33</v>
      </c>
    </row>
    <row r="18" spans="1:1" ht="31.5" x14ac:dyDescent="0.2">
      <c r="A18" s="6" t="s">
        <v>34</v>
      </c>
    </row>
    <row r="19" spans="1:1" ht="31.5" x14ac:dyDescent="0.2">
      <c r="A19" s="6" t="s">
        <v>39</v>
      </c>
    </row>
    <row r="20" spans="1:1" ht="63" x14ac:dyDescent="0.2">
      <c r="A20" s="6" t="s">
        <v>41</v>
      </c>
    </row>
    <row r="21" spans="1:1" x14ac:dyDescent="0.2">
      <c r="A21" s="11" t="s">
        <v>1</v>
      </c>
    </row>
    <row r="22" spans="1:1" ht="47.25" x14ac:dyDescent="0.2">
      <c r="A22" s="6" t="s">
        <v>37</v>
      </c>
    </row>
    <row r="24" spans="1:1" x14ac:dyDescent="0.2">
      <c r="A24" s="12"/>
    </row>
    <row r="25" spans="1:1" x14ac:dyDescent="0.2">
      <c r="A25" s="13"/>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Lenovo</cp:lastModifiedBy>
  <cp:lastPrinted>2017-03-30T22:24:32Z</cp:lastPrinted>
  <dcterms:created xsi:type="dcterms:W3CDTF">2014-10-22T05:35:08Z</dcterms:created>
  <dcterms:modified xsi:type="dcterms:W3CDTF">2019-01-23T17:34:18Z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